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media/image8.png" ContentType="image/p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Théorie" sheetId="1" state="visible" r:id="rId2"/>
    <sheet name="Modèle" sheetId="2" state="visible" r:id="rId3"/>
    <sheet name="Clients" sheetId="3" state="visible" r:id="rId4"/>
    <sheet name="Articles" sheetId="4" state="visible" r:id="rId5"/>
    <sheet name="Remises" sheetId="5" state="visible" r:id="rId6"/>
    <sheet name="TVA" sheetId="6" state="visible" r:id="rId7"/>
  </sheets>
  <calcPr iterateCount="100" refMode="A1" iterate="false" iterateDelta="0.001"/>
</workbook>
</file>

<file path=xl/sharedStrings.xml><?xml version="1.0" encoding="utf-8"?>
<sst xmlns="http://schemas.openxmlformats.org/spreadsheetml/2006/main" count="140" uniqueCount="112">
  <si>
    <t>La fonction RECHERCHEV</t>
  </si>
  <si>
    <r>
      <t>'=RECHERCHEV(</t>
    </r>
    <r>
      <rPr>
        <b val="true"/>
        <sz val="11"/>
        <color rgb="FFFF0000"/>
        <rFont val="Arial"/>
        <family val="2"/>
      </rPr>
      <t>valeur_cherchée</t>
    </r>
    <r>
      <rPr>
        <b val="true"/>
        <sz val="11"/>
        <rFont val="Arial"/>
        <family val="2"/>
      </rPr>
      <t>;</t>
    </r>
    <r>
      <rPr>
        <b val="true"/>
        <sz val="11"/>
        <color rgb="FF008000"/>
        <rFont val="Arial"/>
        <family val="2"/>
      </rPr>
      <t>table_matrice</t>
    </r>
    <r>
      <rPr>
        <b val="true"/>
        <sz val="11"/>
        <rFont val="Arial"/>
        <family val="2"/>
      </rPr>
      <t>;</t>
    </r>
    <r>
      <rPr>
        <b val="true"/>
        <sz val="11"/>
        <color rgb="FF0000FF"/>
        <rFont val="Arial"/>
        <family val="2"/>
      </rPr>
      <t>no_index_col</t>
    </r>
    <r>
      <rPr>
        <b val="true"/>
        <sz val="11"/>
        <rFont val="Arial"/>
        <family val="2"/>
      </rPr>
      <t>;</t>
    </r>
    <r>
      <rPr>
        <b val="true"/>
        <sz val="11"/>
        <color rgb="FFCC6633"/>
        <rFont val="Arial"/>
        <family val="2"/>
      </rPr>
      <t>valeur_proche</t>
    </r>
    <r>
      <rPr>
        <b val="true"/>
        <sz val="11"/>
        <rFont val="Arial"/>
        <family val="2"/>
      </rPr>
      <t>)</t>
    </r>
  </si>
  <si>
    <r>
      <t>La fonction va rechercher, dans une </t>
    </r>
    <r>
      <rPr>
        <sz val="11"/>
        <color rgb="FF008000"/>
        <rFont val="Arial"/>
        <family val="2"/>
      </rPr>
      <t>table_matrice</t>
    </r>
    <r>
      <rPr>
        <sz val="11"/>
        <rFont val="Arial"/>
        <family val="2"/>
      </rPr>
      <t>, la </t>
    </r>
    <r>
      <rPr>
        <sz val="11"/>
        <color rgb="FFFF0000"/>
        <rFont val="Arial"/>
        <family val="2"/>
      </rPr>
      <t>valeur_cherchée</t>
    </r>
    <r>
      <rPr>
        <sz val="11"/>
        <rFont val="Arial"/>
        <family val="2"/>
      </rPr>
      <t> que l’on va lui indiquer.</t>
    </r>
  </si>
  <si>
    <t>Quand elle aura trouvé cette valeur (nombre ou texte), elle va renvoyer le contenu de la cellule</t>
  </si>
  <si>
    <r>
      <t>se trouvant sur la même ligne que la valeur trouvée et dans la colonne désignée par </t>
    </r>
    <r>
      <rPr>
        <sz val="11"/>
        <color rgb="FF0000FF"/>
        <rFont val="Arial"/>
        <family val="2"/>
      </rPr>
      <t>no_index_col</t>
    </r>
    <r>
      <rPr>
        <sz val="11"/>
        <rFont val="Arial"/>
        <family val="2"/>
      </rPr>
      <t>.</t>
    </r>
  </si>
  <si>
    <r>
      <t>Si la </t>
    </r>
    <r>
      <rPr>
        <sz val="11"/>
        <color rgb="FFFF0000"/>
        <rFont val="Arial"/>
        <family val="2"/>
      </rPr>
      <t>valeur_cherchée</t>
    </r>
    <r>
      <rPr>
        <sz val="11"/>
        <rFont val="Arial"/>
        <family val="2"/>
      </rPr>
      <t> n’existe pas dans la </t>
    </r>
    <r>
      <rPr>
        <sz val="11"/>
        <color rgb="FF008000"/>
        <rFont val="Arial"/>
        <family val="2"/>
      </rPr>
      <t>table_matrice</t>
    </r>
    <r>
      <rPr>
        <sz val="11"/>
        <rFont val="Arial"/>
        <family val="2"/>
      </rPr>
      <t>, la fonction affichera :</t>
    </r>
  </si>
  <si>
    <r>
      <t>si on choisi 0 pour l’argument </t>
    </r>
    <r>
      <rPr>
        <sz val="11"/>
        <color rgb="FFCC6633"/>
        <rFont val="Arial"/>
        <family val="2"/>
      </rPr>
      <t>valeur_proche</t>
    </r>
    <r>
      <rPr>
        <sz val="11"/>
        <rFont val="Arial"/>
        <family val="2"/>
      </rPr>
      <t> : un message d’erreur</t>
    </r>
  </si>
  <si>
    <r>
      <t>si on choisi 1 pour l’argument </t>
    </r>
    <r>
      <rPr>
        <sz val="11"/>
        <color rgb="FFCC6633"/>
        <rFont val="Arial"/>
        <family val="2"/>
      </rPr>
      <t>valeur_proche</t>
    </r>
    <r>
      <rPr>
        <sz val="11"/>
        <rFont val="Arial"/>
        <family val="2"/>
      </rPr>
      <t> : le contenu de la colonne, déterminée par </t>
    </r>
    <r>
      <rPr>
        <sz val="11"/>
        <color rgb="FF0000FF"/>
        <rFont val="Arial"/>
        <family val="2"/>
      </rPr>
      <t>no_index_col</t>
    </r>
    <r>
      <rPr>
        <sz val="11"/>
        <rFont val="Arial"/>
        <family val="2"/>
      </rPr>
      <t>,</t>
    </r>
  </si>
  <si>
    <r>
      <t>correspondant à la valeur précédente la plus proche de la </t>
    </r>
    <r>
      <rPr>
        <sz val="11"/>
        <color rgb="FFFF0000"/>
        <rFont val="Arial"/>
        <family val="2"/>
      </rPr>
      <t>valeur_cherchée</t>
    </r>
  </si>
  <si>
    <t>Si la valeur_proche n'est pas précisée, la valeur par défaut est 1</t>
  </si>
  <si>
    <t>Exemple :</t>
  </si>
  <si>
    <t>Code</t>
  </si>
  <si>
    <t>Quantité</t>
  </si>
  <si>
    <t>Désignation</t>
  </si>
  <si>
    <t>Prix unitaire</t>
  </si>
  <si>
    <t> (valeur proche)</t>
  </si>
  <si>
    <t>Prix</t>
  </si>
  <si>
    <t>Equerre 30°</t>
  </si>
  <si>
    <t>Compas</t>
  </si>
  <si>
    <t>Papier de dessin</t>
  </si>
  <si>
    <t>Couleur gouache</t>
  </si>
  <si>
    <t>Cahier Atomas</t>
  </si>
  <si>
    <t>Fardes</t>
  </si>
  <si>
    <t>Feuilles lignées</t>
  </si>
  <si>
    <t>Papier ministre</t>
  </si>
  <si>
    <t>Papier cadeaux</t>
  </si>
  <si>
    <t>Pour l'exercice nous utiliserons 5 tableaux dans 5 onglets différents :</t>
  </si>
  <si>
    <t>- un modèle de facture</t>
  </si>
  <si>
    <t>- un tableau des clients</t>
  </si>
  <si>
    <t>- un tableau des articles</t>
  </si>
  <si>
    <t>- un tableau des codes de remise</t>
  </si>
  <si>
    <t>- un tableau des codes TVA</t>
  </si>
  <si>
    <t>Fonctions RECHERCHEV, RECHERCHEH, SI</t>
  </si>
  <si>
    <t>DUPONT S.P.R.L.</t>
  </si>
  <si>
    <t>Entreprise générale de démolition</t>
  </si>
  <si>
    <t>N° Client :</t>
  </si>
  <si>
    <t>Coordonnées de l'entreprise :</t>
  </si>
  <si>
    <t>Destinataire :</t>
  </si>
  <si>
    <t>12 rue des Chèvres </t>
  </si>
  <si>
    <t>Adresse :</t>
  </si>
  <si>
    <t>4000 </t>
  </si>
  <si>
    <t>Code Postal :</t>
  </si>
  <si>
    <t>Liège </t>
  </si>
  <si>
    <t>Ville :</t>
  </si>
  <si>
    <t>Téléphone : 02/1111111 </t>
  </si>
  <si>
    <t>Type de client :</t>
  </si>
  <si>
    <t>Fax : 02/1111112 </t>
  </si>
  <si>
    <t>Date facture :</t>
  </si>
  <si>
    <t>TVA : 565656565656 </t>
  </si>
  <si>
    <t>N° de facture :</t>
  </si>
  <si>
    <t>SGB : 267-121212-13 </t>
  </si>
  <si>
    <t>Réf facture :</t>
  </si>
  <si>
    <t>IBAN : BE11-3015-1515-1215 </t>
  </si>
  <si>
    <t>FACTURE</t>
  </si>
  <si>
    <t>Montant</t>
  </si>
  <si>
    <t>Code TVA</t>
  </si>
  <si>
    <t>T.V.A.</t>
  </si>
  <si>
    <t>Totaux</t>
  </si>
  <si>
    <t>Remise</t>
  </si>
  <si>
    <t>Total HTVA</t>
  </si>
  <si>
    <t>TVA totale</t>
  </si>
  <si>
    <t>Montant à payer, TTC :</t>
  </si>
  <si>
    <t>N° Client</t>
  </si>
  <si>
    <t>Nom</t>
  </si>
  <si>
    <t>Adresse</t>
  </si>
  <si>
    <t>Date de naissance</t>
  </si>
  <si>
    <t>Code postal</t>
  </si>
  <si>
    <t>Ville</t>
  </si>
  <si>
    <t>Type de client</t>
  </si>
  <si>
    <t>Denis Fabrice</t>
  </si>
  <si>
    <t>Rue des Tilleuls, 52</t>
  </si>
  <si>
    <t>Libramont</t>
  </si>
  <si>
    <t>Bontemps Fabian</t>
  </si>
  <si>
    <t>Rue Grande, 5</t>
  </si>
  <si>
    <t>Borman Luc</t>
  </si>
  <si>
    <t>Rue de la Cité, 1</t>
  </si>
  <si>
    <t>Neufchâteau</t>
  </si>
  <si>
    <t>Hajache Mourad</t>
  </si>
  <si>
    <t>Avenue L. Breton, 22</t>
  </si>
  <si>
    <t>Lejeune Christophe</t>
  </si>
  <si>
    <t>Allée du Centenaire, 15</t>
  </si>
  <si>
    <t>Nicolay Luc</t>
  </si>
  <si>
    <t>Place au marché, 5</t>
  </si>
  <si>
    <t>Arlon</t>
  </si>
  <si>
    <t>Adam Guy</t>
  </si>
  <si>
    <t>Impasse Marguerite, 10</t>
  </si>
  <si>
    <t>Bastogne</t>
  </si>
  <si>
    <t>Bauduin Marc</t>
  </si>
  <si>
    <t>Rue de la Cité, 50</t>
  </si>
  <si>
    <t>Ninin Frédéric</t>
  </si>
  <si>
    <t>Impasse Marguerite, 2</t>
  </si>
  <si>
    <t>(code 0 mais Préférences ou Options : ne pas afficher les valeurs si 0)</t>
  </si>
  <si>
    <t>Gourmet Denis</t>
  </si>
  <si>
    <t>Rue Grande, 56</t>
  </si>
  <si>
    <t>Gourmet Jean</t>
  </si>
  <si>
    <t>Rue Grande, 50</t>
  </si>
  <si>
    <t>Anatole Yves</t>
  </si>
  <si>
    <t>Route d'Arlon, 15</t>
  </si>
  <si>
    <t>François Pierre</t>
  </si>
  <si>
    <t>Rue du Mardasson, 159</t>
  </si>
  <si>
    <t>type de client</t>
  </si>
  <si>
    <t>client régulier</t>
  </si>
  <si>
    <t>client important</t>
  </si>
  <si>
    <t>grossiste</t>
  </si>
  <si>
    <t>grossiste important</t>
  </si>
  <si>
    <t>remise exceptionnelle</t>
  </si>
  <si>
    <t>client de passage</t>
  </si>
  <si>
    <t>code</t>
  </si>
  <si>
    <t>taux de remise</t>
  </si>
  <si>
    <t>Client de passage : code et taux = 0 mais Préférences / Options cochée : ne pas afficher les valeurs si 0</t>
  </si>
  <si>
    <t>code TVA</t>
  </si>
  <si>
    <t>taux TVA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</si>
</sst>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&quot;  F&quot;"/>
    <numFmt numFmtId="166" formatCode="#,##0\ [$€-80C];[RED]\-#,##0\ [$€-80C]"/>
    <numFmt numFmtId="167" formatCode="D/MM/YYYY"/>
    <numFmt numFmtId="168" formatCode="#,##0.00\ [$€-80C];[RED]\-#,##0.00\ [$€-80C]"/>
    <numFmt numFmtId="169" formatCode="#,##0&quot;  F&quot;"/>
    <numFmt numFmtId="170" formatCode="#,##0.0\ [$€-80C];[RED]\-#,##0.0\ [$€-80C]"/>
    <numFmt numFmtId="171" formatCode="0.0%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1"/>
      <name val="Arial"/>
      <family val="2"/>
    </font>
    <font>
      <b val="true"/>
      <sz val="11"/>
      <color rgb="FFFF0000"/>
      <name val="Arial"/>
      <family val="2"/>
    </font>
    <font>
      <b val="true"/>
      <sz val="11"/>
      <color rgb="FF008000"/>
      <name val="Arial"/>
      <family val="2"/>
    </font>
    <font>
      <b val="true"/>
      <sz val="11"/>
      <color rgb="FF0000FF"/>
      <name val="Arial"/>
      <family val="2"/>
    </font>
    <font>
      <b val="true"/>
      <sz val="11"/>
      <color rgb="FFCC6633"/>
      <name val="Arial"/>
      <family val="2"/>
    </font>
    <font>
      <sz val="11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sz val="11"/>
      <color rgb="FFCC6633"/>
      <name val="Arial"/>
      <family val="2"/>
    </font>
    <font>
      <sz val="10"/>
      <color rgb="FFFF0000"/>
      <name val="Arial"/>
      <family val="2"/>
    </font>
    <font>
      <sz val="10"/>
      <color rgb="FFCC6633"/>
      <name val="Arial"/>
      <family val="2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sz val="14"/>
      <name val="Arial Black"/>
      <family val="2"/>
    </font>
    <font>
      <b val="true"/>
      <sz val="16"/>
      <name val="Arial"/>
      <family val="2"/>
    </font>
    <font>
      <b val="true"/>
      <u val="single"/>
      <sz val="10"/>
      <name val="Arial"/>
      <family val="2"/>
    </font>
    <font>
      <u val="single"/>
      <sz val="10"/>
      <name val="Arial"/>
      <family val="2"/>
    </font>
    <font>
      <b val="true"/>
      <sz val="10"/>
      <name val="Arial"/>
      <family val="2"/>
    </font>
    <font>
      <sz val="16"/>
      <name val="Arial"/>
      <family val="2"/>
    </font>
    <font>
      <b val="true"/>
      <u val="single"/>
      <sz val="12"/>
      <name val="Arial"/>
      <family val="2"/>
    </font>
    <font>
      <sz val="12"/>
      <color rgb="FF000000"/>
      <name val="Times New Roman"/>
      <family val="1"/>
    </font>
    <font>
      <b val="true"/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2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C66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9720</xdr:colOff>
      <xdr:row>37</xdr:row>
      <xdr:rowOff>32400</xdr:rowOff>
    </xdr:from>
    <xdr:to>
      <xdr:col>7</xdr:col>
      <xdr:colOff>836640</xdr:colOff>
      <xdr:row>45</xdr:row>
      <xdr:rowOff>91440</xdr:rowOff>
    </xdr:to>
    <xdr:sp>
      <xdr:nvSpPr>
        <xdr:cNvPr id="0" name="CustomShape 1"/>
        <xdr:cNvSpPr/>
      </xdr:nvSpPr>
      <xdr:spPr>
        <a:xfrm>
          <a:off x="9720" y="7217280"/>
          <a:ext cx="6393960" cy="135432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0" rIns="0" tIns="0" bIns="0" anchor="ctr"/>
        <a:p>
          <a:pPr algn="ctr"/>
          <a:r>
            <a:rPr lang="fr-BE" sz="1200" strike="noStrike">
              <a:solidFill>
                <a:srgbClr val="000000"/>
              </a:solidFill>
              <a:latin typeface="Times New Roman"/>
            </a:rPr>
            <a:t>Consignes : télécharger le fichier Facture.xls ; créer une validation des données (cellule B3 = n° client)</a:t>
          </a:r>
          <a:endParaRPr/>
        </a:p>
        <a:p>
          <a:pPr algn="ctr"/>
          <a:r>
            <a:rPr lang="fr-BE" sz="1200" strike="noStrike">
              <a:solidFill>
                <a:srgbClr val="000000"/>
              </a:solidFill>
              <a:latin typeface="Times New Roman"/>
            </a:rPr>
            <a:t>- Encoder une n° de client et un n° de facture ; utiliser la fonction RECHERCHEV pour les formules </a:t>
          </a:r>
          <a:endParaRPr/>
        </a:p>
        <a:p>
          <a:pPr algn="ctr"/>
          <a:r>
            <a:rPr lang="fr-BE" sz="1200" strike="noStrike">
              <a:solidFill>
                <a:srgbClr val="000000"/>
              </a:solidFill>
              <a:latin typeface="Times New Roman"/>
            </a:rPr>
            <a:t>des cellules B4 à B8 ; encoder 4 n° d'articles et 4 quantités ; utiliser les fonctions SI et RECHERCHEV </a:t>
          </a:r>
          <a:endParaRPr/>
        </a:p>
        <a:p>
          <a:pPr algn="ctr"/>
          <a:r>
            <a:rPr lang="fr-BE" sz="1200" strike="noStrike">
              <a:solidFill>
                <a:srgbClr val="000000"/>
              </a:solidFill>
              <a:latin typeface="Times New Roman"/>
            </a:rPr>
            <a:t>pour les formules des cellules C16, E16, F16 ; utiliser les fonctions SI et CHOISIR pour la cellule H16</a:t>
          </a:r>
          <a:endParaRPr/>
        </a:p>
        <a:p>
          <a:pPr algn="ctr"/>
          <a:r>
            <a:rPr lang="fr-BE" sz="1200" strike="noStrike">
              <a:solidFill>
                <a:srgbClr val="000000"/>
              </a:solidFill>
              <a:latin typeface="Times New Roman"/>
            </a:rPr>
            <a:t>- Recopier jusqu'à la ligne 30 ; calculer les totaux, la remise (fonction CHOISIR) et le montant à payer</a:t>
          </a:r>
          <a:endParaRPr/>
        </a:p>
        <a:p>
          <a:pPr algn="ctr"/>
          <a:r>
            <a:rPr lang="fr-BE" sz="1200" strike="noStrike">
              <a:solidFill>
                <a:srgbClr val="000000"/>
              </a:solidFill>
              <a:latin typeface="Times New Roman"/>
            </a:rPr>
            <a:t>- Trouver les formules pour l'échéance du paiement (fonctions TEXTE et FIN.MOIS)</a:t>
          </a:r>
          <a:endParaRPr/>
        </a:p>
        <a:p>
          <a:pPr algn="ctr"/>
          <a:r>
            <a:rPr lang="fr-BE" sz="1200" strike="noStrike">
              <a:solidFill>
                <a:srgbClr val="000000"/>
              </a:solidFill>
              <a:latin typeface="Times New Roman"/>
            </a:rPr>
            <a:t> </a:t>
          </a:r>
          <a:r>
            <a:rPr lang="fr-BE" sz="1200" strike="noStrike">
              <a:solidFill>
                <a:srgbClr val="000000"/>
              </a:solidFill>
              <a:latin typeface="Times New Roman"/>
            </a:rPr>
            <a:t>et le montant en texte (fonctions NUMBERTEXT, ENT et ARRONDI) ; enregistrer </a:t>
          </a:r>
          <a:endParaRPr/>
        </a:p>
      </xdr:txBody>
    </xdr:sp>
    <xdr:clientData/>
  </xdr:twoCellAnchor>
  <xdr:twoCellAnchor editAs="oneCell">
    <xdr:from>
      <xdr:col>6</xdr:col>
      <xdr:colOff>684360</xdr:colOff>
      <xdr:row>2</xdr:row>
      <xdr:rowOff>114840</xdr:rowOff>
    </xdr:from>
    <xdr:to>
      <xdr:col>7</xdr:col>
      <xdr:colOff>725760</xdr:colOff>
      <xdr:row>3</xdr:row>
      <xdr:rowOff>391320</xdr:rowOff>
    </xdr:to>
    <xdr:pic>
      <xdr:nvPicPr>
        <xdr:cNvPr id="1" name="Images 1" descr=""/>
        <xdr:cNvPicPr/>
      </xdr:nvPicPr>
      <xdr:blipFill>
        <a:blip r:embed="rId1"/>
        <a:stretch/>
      </xdr:blipFill>
      <xdr:spPr>
        <a:xfrm>
          <a:off x="5365440" y="514080"/>
          <a:ext cx="927360" cy="914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2"/>
  <sheetViews>
    <sheetView windowProtection="false"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11.5561224489796"/>
    <col collapsed="false" hidden="false" max="2" min="2" style="0" width="15.2704081632653"/>
    <col collapsed="false" hidden="false" max="1025" min="3" style="0" width="11.5561224489796"/>
  </cols>
  <sheetData>
    <row r="1" customFormat="false" ht="15.75" hidden="false" customHeight="false" outlineLevel="0" collapsed="false">
      <c r="A1" s="1" t="s">
        <v>0</v>
      </c>
    </row>
    <row r="3" customFormat="false" ht="15" hidden="false" customHeight="false" outlineLevel="0" collapsed="false">
      <c r="A3" s="2" t="s">
        <v>1</v>
      </c>
    </row>
    <row r="5" customFormat="false" ht="14.25" hidden="false" customHeight="false" outlineLevel="0" collapsed="false">
      <c r="A5" s="3" t="s">
        <v>2</v>
      </c>
    </row>
    <row r="6" customFormat="false" ht="14.25" hidden="false" customHeight="false" outlineLevel="0" collapsed="false">
      <c r="A6" s="3" t="s">
        <v>3</v>
      </c>
    </row>
    <row r="7" customFormat="false" ht="14.25" hidden="false" customHeight="false" outlineLevel="0" collapsed="false">
      <c r="A7" s="3" t="s">
        <v>4</v>
      </c>
    </row>
    <row r="8" customFormat="false" ht="14.25" hidden="false" customHeight="false" outlineLevel="0" collapsed="false">
      <c r="A8" s="3"/>
    </row>
    <row r="9" customFormat="false" ht="14.25" hidden="false" customHeight="false" outlineLevel="0" collapsed="false">
      <c r="A9" s="3" t="s">
        <v>5</v>
      </c>
    </row>
    <row r="10" customFormat="false" ht="14.25" hidden="false" customHeight="false" outlineLevel="0" collapsed="false">
      <c r="A10" s="3" t="s">
        <v>6</v>
      </c>
    </row>
    <row r="11" customFormat="false" ht="14.25" hidden="false" customHeight="false" outlineLevel="0" collapsed="false">
      <c r="A11" s="3" t="s">
        <v>7</v>
      </c>
    </row>
    <row r="12" customFormat="false" ht="14.25" hidden="false" customHeight="false" outlineLevel="0" collapsed="false">
      <c r="A12" s="3" t="s">
        <v>8</v>
      </c>
    </row>
    <row r="13" customFormat="false" ht="14.25" hidden="false" customHeight="false" outlineLevel="0" collapsed="false">
      <c r="A13" s="3" t="s">
        <v>9</v>
      </c>
    </row>
    <row r="15" customFormat="false" ht="12.75" hidden="false" customHeight="false" outlineLevel="0" collapsed="false">
      <c r="A15" s="0" t="s">
        <v>10</v>
      </c>
    </row>
    <row r="16" customFormat="false" ht="12.75" hidden="false" customHeight="false" outlineLevel="0" collapsed="false">
      <c r="A16" s="4" t="s">
        <v>11</v>
      </c>
      <c r="B16" s="5" t="s">
        <v>12</v>
      </c>
      <c r="C16" s="5" t="s">
        <v>13</v>
      </c>
      <c r="D16" s="5"/>
      <c r="E16" s="5" t="s">
        <v>14</v>
      </c>
    </row>
    <row r="17" customFormat="false" ht="12.75" hidden="false" customHeight="false" outlineLevel="0" collapsed="false">
      <c r="A17" s="6" t="n">
        <v>102</v>
      </c>
      <c r="B17" s="7" t="n">
        <v>5</v>
      </c>
      <c r="C17" s="8" t="str">
        <f aca="false">IF(A17,VLOOKUP(A17,A$26:C$35,2),"")</f>
        <v>Papier de dessin</v>
      </c>
      <c r="D17" s="9"/>
      <c r="E17" s="10" t="n">
        <f aca="false">IF(A17,VLOOKUP(A17,A$26:C$35,3),0)</f>
        <v>1000</v>
      </c>
    </row>
    <row r="18" customFormat="false" ht="12.75" hidden="false" customHeight="false" outlineLevel="0" collapsed="false">
      <c r="A18" s="11" t="n">
        <v>105</v>
      </c>
      <c r="B18" s="12" t="n">
        <v>10</v>
      </c>
      <c r="C18" s="8" t="str">
        <f aca="false">IF(A18,VLOOKUP(A18,A$26:C$35,2),"")</f>
        <v>Fardes</v>
      </c>
      <c r="D18" s="9"/>
      <c r="E18" s="10" t="n">
        <f aca="false">IF(A18,VLOOKUP(A18,A$26:C$35,3),0)</f>
        <v>800</v>
      </c>
    </row>
    <row r="19" customFormat="false" ht="12.75" hidden="false" customHeight="false" outlineLevel="0" collapsed="false">
      <c r="A19" s="11" t="n">
        <v>110</v>
      </c>
      <c r="B19" s="12" t="n">
        <v>2</v>
      </c>
      <c r="C19" s="8" t="str">
        <f aca="false">IF(A19,VLOOKUP(A19,A$26:C$35,2),"")</f>
        <v>Papier cadeaux</v>
      </c>
      <c r="D19" s="9"/>
      <c r="E19" s="10" t="n">
        <f aca="false">IF(A19,VLOOKUP(A19,A$26:C$35,3),0)</f>
        <v>150</v>
      </c>
      <c r="F19" s="13" t="s">
        <v>15</v>
      </c>
    </row>
    <row r="20" customFormat="false" ht="12.75" hidden="false" customHeight="false" outlineLevel="0" collapsed="false">
      <c r="A20" s="11"/>
      <c r="B20" s="12"/>
      <c r="C20" s="8" t="str">
        <f aca="false">IF(A20,VLOOKUP(A20,A$26:C$35,2),"")</f>
        <v/>
      </c>
      <c r="D20" s="9"/>
      <c r="E20" s="10" t="n">
        <f aca="false">IF(A20,VLOOKUP(A20,A$26:C$35,3),0)</f>
        <v>0</v>
      </c>
    </row>
    <row r="21" customFormat="false" ht="12.75" hidden="false" customHeight="false" outlineLevel="0" collapsed="false">
      <c r="A21" s="11"/>
      <c r="B21" s="12"/>
      <c r="C21" s="8" t="str">
        <f aca="false">IF(A21,VLOOKUP(A21,A$26:C$35,2),"")</f>
        <v/>
      </c>
      <c r="D21" s="9"/>
      <c r="E21" s="10" t="n">
        <f aca="false">IF(A21,VLOOKUP(A21,A$26:C$35,3),0)</f>
        <v>0</v>
      </c>
    </row>
    <row r="22" customFormat="false" ht="12.75" hidden="false" customHeight="false" outlineLevel="0" collapsed="false">
      <c r="A22" s="11"/>
      <c r="B22" s="12"/>
      <c r="C22" s="8" t="str">
        <f aca="false">IF(A22,VLOOKUP(A22,A$26:C$35,2),"")</f>
        <v/>
      </c>
      <c r="D22" s="9"/>
      <c r="E22" s="10" t="n">
        <f aca="false">IF(A22,VLOOKUP(A22,A$26:C$35,3),0)</f>
        <v>0</v>
      </c>
    </row>
    <row r="23" customFormat="false" ht="12.75" hidden="false" customHeight="false" outlineLevel="0" collapsed="false">
      <c r="A23" s="11"/>
      <c r="B23" s="12"/>
      <c r="C23" s="8" t="str">
        <f aca="false">IF(A23,VLOOKUP(A23,A$26:C$35,2),"")</f>
        <v/>
      </c>
      <c r="D23" s="9"/>
      <c r="E23" s="10" t="n">
        <f aca="false">IF(A23,VLOOKUP(A23,A$26:C$35,3),0)</f>
        <v>0</v>
      </c>
    </row>
    <row r="26" customFormat="false" ht="12.75" hidden="false" customHeight="false" outlineLevel="0" collapsed="false">
      <c r="A26" s="14" t="s">
        <v>11</v>
      </c>
      <c r="B26" s="14" t="s">
        <v>13</v>
      </c>
      <c r="C26" s="15" t="s">
        <v>16</v>
      </c>
    </row>
    <row r="27" customFormat="false" ht="12.75" hidden="false" customHeight="false" outlineLevel="0" collapsed="false">
      <c r="A27" s="16" t="n">
        <v>100</v>
      </c>
      <c r="B27" s="17" t="s">
        <v>17</v>
      </c>
      <c r="C27" s="18" t="n">
        <v>800</v>
      </c>
    </row>
    <row r="28" customFormat="false" ht="12.75" hidden="false" customHeight="false" outlineLevel="0" collapsed="false">
      <c r="A28" s="16" t="n">
        <v>101</v>
      </c>
      <c r="B28" s="17" t="s">
        <v>18</v>
      </c>
      <c r="C28" s="18" t="n">
        <v>1200</v>
      </c>
    </row>
    <row r="29" customFormat="false" ht="12.75" hidden="false" customHeight="false" outlineLevel="0" collapsed="false">
      <c r="A29" s="16" t="n">
        <v>102</v>
      </c>
      <c r="B29" s="17" t="s">
        <v>19</v>
      </c>
      <c r="C29" s="18" t="n">
        <v>1000</v>
      </c>
    </row>
    <row r="30" customFormat="false" ht="12.75" hidden="false" customHeight="false" outlineLevel="0" collapsed="false">
      <c r="A30" s="16" t="n">
        <v>103</v>
      </c>
      <c r="B30" s="17" t="s">
        <v>20</v>
      </c>
      <c r="C30" s="18" t="n">
        <v>500</v>
      </c>
    </row>
    <row r="31" customFormat="false" ht="12.75" hidden="false" customHeight="false" outlineLevel="0" collapsed="false">
      <c r="A31" s="16" t="n">
        <v>104</v>
      </c>
      <c r="B31" s="17" t="s">
        <v>21</v>
      </c>
      <c r="C31" s="18" t="n">
        <v>600</v>
      </c>
    </row>
    <row r="32" customFormat="false" ht="12.75" hidden="false" customHeight="false" outlineLevel="0" collapsed="false">
      <c r="A32" s="16" t="n">
        <v>105</v>
      </c>
      <c r="B32" s="17" t="s">
        <v>22</v>
      </c>
      <c r="C32" s="18" t="n">
        <v>800</v>
      </c>
    </row>
    <row r="33" customFormat="false" ht="12.75" hidden="false" customHeight="false" outlineLevel="0" collapsed="false">
      <c r="A33" s="16" t="n">
        <v>106</v>
      </c>
      <c r="B33" s="17" t="s">
        <v>23</v>
      </c>
      <c r="C33" s="18" t="n">
        <v>100</v>
      </c>
    </row>
    <row r="34" customFormat="false" ht="12.75" hidden="false" customHeight="false" outlineLevel="0" collapsed="false">
      <c r="A34" s="16" t="n">
        <v>107</v>
      </c>
      <c r="B34" s="17" t="s">
        <v>24</v>
      </c>
      <c r="C34" s="18" t="n">
        <v>400</v>
      </c>
    </row>
    <row r="35" customFormat="false" ht="12.75" hidden="false" customHeight="false" outlineLevel="0" collapsed="false">
      <c r="A35" s="16" t="n">
        <v>108</v>
      </c>
      <c r="B35" s="17" t="s">
        <v>25</v>
      </c>
      <c r="C35" s="18" t="n">
        <v>150</v>
      </c>
    </row>
    <row r="37" customFormat="false" ht="12.75" hidden="false" customHeight="false" outlineLevel="0" collapsed="false">
      <c r="A37" s="0" t="s">
        <v>26</v>
      </c>
    </row>
    <row r="38" customFormat="false" ht="12.75" hidden="false" customHeight="false" outlineLevel="0" collapsed="false">
      <c r="A38" s="0" t="s">
        <v>27</v>
      </c>
    </row>
    <row r="39" customFormat="false" ht="12.75" hidden="false" customHeight="false" outlineLevel="0" collapsed="false">
      <c r="A39" s="0" t="s">
        <v>28</v>
      </c>
    </row>
    <row r="40" customFormat="false" ht="12.75" hidden="false" customHeight="false" outlineLevel="0" collapsed="false">
      <c r="A40" s="0" t="s">
        <v>29</v>
      </c>
    </row>
    <row r="41" customFormat="false" ht="12.75" hidden="false" customHeight="false" outlineLevel="0" collapsed="false">
      <c r="A41" s="0" t="s">
        <v>30</v>
      </c>
    </row>
    <row r="42" customFormat="false" ht="12.75" hidden="false" customHeight="false" outlineLevel="0" collapsed="false">
      <c r="A42" s="0" t="s">
        <v>31</v>
      </c>
    </row>
  </sheetData>
  <mergeCells count="1">
    <mergeCell ref="C16:D1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12.8418367346939"/>
    <col collapsed="false" hidden="false" max="2" min="2" style="0" width="10.6989795918367"/>
    <col collapsed="false" hidden="false" max="3" min="3" style="0" width="12.5561224489796"/>
    <col collapsed="false" hidden="false" max="4" min="4" style="0" width="5.13775510204082"/>
    <col collapsed="false" hidden="false" max="8" min="5" style="0" width="12.5561224489796"/>
    <col collapsed="false" hidden="false" max="9" min="9" style="0" width="7.98979591836735"/>
  </cols>
  <sheetData>
    <row r="1" customFormat="false" ht="18.65" hidden="false" customHeight="true" outlineLevel="0" collapsed="false">
      <c r="A1" s="19" t="s">
        <v>32</v>
      </c>
      <c r="B1" s="19"/>
      <c r="C1" s="19"/>
      <c r="D1" s="19"/>
      <c r="E1" s="19"/>
      <c r="F1" s="19"/>
      <c r="G1" s="19"/>
      <c r="H1" s="19"/>
      <c r="J1" s="20"/>
    </row>
    <row r="2" customFormat="false" ht="12.8" hidden="false" customHeight="true" outlineLevel="0" collapsed="false">
      <c r="A2" s="20"/>
      <c r="B2" s="20"/>
      <c r="C2" s="20"/>
      <c r="D2" s="20"/>
      <c r="E2" s="20"/>
      <c r="F2" s="20"/>
      <c r="G2" s="20"/>
      <c r="H2" s="20"/>
      <c r="J2" s="20"/>
    </row>
    <row r="3" customFormat="false" ht="50.25" hidden="false" customHeight="true" outlineLevel="0" collapsed="false">
      <c r="A3" s="21" t="s">
        <v>33</v>
      </c>
      <c r="B3" s="21"/>
      <c r="C3" s="21"/>
      <c r="D3" s="21"/>
      <c r="E3" s="21"/>
      <c r="F3" s="22"/>
      <c r="G3" s="22"/>
      <c r="H3" s="23"/>
      <c r="J3" s="20"/>
    </row>
    <row r="4" customFormat="false" ht="50.25" hidden="false" customHeight="true" outlineLevel="0" collapsed="false">
      <c r="A4" s="24" t="s">
        <v>34</v>
      </c>
      <c r="B4" s="25"/>
      <c r="C4" s="25"/>
      <c r="D4" s="25"/>
      <c r="E4" s="25"/>
      <c r="F4" s="25"/>
      <c r="G4" s="25"/>
      <c r="H4" s="9"/>
      <c r="J4" s="20"/>
    </row>
    <row r="5" customFormat="false" ht="14.65" hidden="false" customHeight="false" outlineLevel="0" collapsed="false">
      <c r="A5" s="26" t="s">
        <v>35</v>
      </c>
      <c r="B5" s="27" t="n">
        <v>956</v>
      </c>
      <c r="C5" s="25"/>
      <c r="D5" s="25"/>
      <c r="E5" s="25"/>
      <c r="F5" s="25"/>
      <c r="G5" s="25"/>
      <c r="H5" s="28" t="s">
        <v>36</v>
      </c>
    </row>
    <row r="6" customFormat="false" ht="12.75" hidden="false" customHeight="false" outlineLevel="0" collapsed="false">
      <c r="A6" s="26" t="s">
        <v>37</v>
      </c>
      <c r="B6" s="29" t="str">
        <f aca="false">VLOOKUP(B5,Clients!A1:F15,2)</f>
        <v>Anatole Yves</v>
      </c>
      <c r="C6" s="25"/>
      <c r="D6" s="25"/>
      <c r="E6" s="25"/>
      <c r="H6" s="28" t="s">
        <v>38</v>
      </c>
      <c r="K6" s="30"/>
    </row>
    <row r="7" customFormat="false" ht="12.75" hidden="false" customHeight="false" outlineLevel="0" collapsed="false">
      <c r="A7" s="26" t="s">
        <v>39</v>
      </c>
      <c r="B7" s="29" t="str">
        <f aca="false">VLOOKUP(B5,Clients!A1:F14,3)</f>
        <v>Route d'Arlon, 15</v>
      </c>
      <c r="C7" s="25"/>
      <c r="D7" s="25"/>
      <c r="E7" s="25"/>
      <c r="H7" s="28" t="s">
        <v>40</v>
      </c>
    </row>
    <row r="8" customFormat="false" ht="12.75" hidden="false" customHeight="false" outlineLevel="0" collapsed="false">
      <c r="A8" s="26" t="s">
        <v>41</v>
      </c>
      <c r="B8" s="29" t="n">
        <f aca="false">VLOOKUP(B5,Clients!A1:F14,5)</f>
        <v>6780</v>
      </c>
      <c r="C8" s="25"/>
      <c r="D8" s="25"/>
      <c r="E8" s="25"/>
      <c r="H8" s="28" t="s">
        <v>42</v>
      </c>
    </row>
    <row r="9" customFormat="false" ht="12.75" hidden="false" customHeight="false" outlineLevel="0" collapsed="false">
      <c r="A9" s="26" t="s">
        <v>43</v>
      </c>
      <c r="B9" s="31" t="str">
        <f aca="false">VLOOKUP(B5,Clients!A1:F14,6)</f>
        <v>Neufchâteau</v>
      </c>
      <c r="C9" s="25"/>
      <c r="D9" s="25"/>
      <c r="E9" s="25"/>
      <c r="H9" s="28" t="s">
        <v>44</v>
      </c>
    </row>
    <row r="10" customFormat="false" ht="12" hidden="false" customHeight="true" outlineLevel="0" collapsed="false">
      <c r="A10" s="26" t="s">
        <v>45</v>
      </c>
      <c r="B10" s="29" t="n">
        <f aca="false">VLOOKUP(B5,Clients!A1:G14,7)</f>
        <v>1</v>
      </c>
      <c r="C10" s="25"/>
      <c r="D10" s="25"/>
      <c r="E10" s="25"/>
      <c r="H10" s="28" t="s">
        <v>46</v>
      </c>
    </row>
    <row r="11" customFormat="false" ht="14.1" hidden="false" customHeight="true" outlineLevel="0" collapsed="false">
      <c r="A11" s="26" t="s">
        <v>47</v>
      </c>
      <c r="B11" s="32" t="n">
        <f aca="true">TODAY()</f>
        <v>45263</v>
      </c>
      <c r="C11" s="25"/>
      <c r="D11" s="25"/>
      <c r="E11" s="25"/>
      <c r="H11" s="28" t="s">
        <v>48</v>
      </c>
    </row>
    <row r="12" customFormat="false" ht="14.65" hidden="false" customHeight="false" outlineLevel="0" collapsed="false">
      <c r="A12" s="26" t="s">
        <v>49</v>
      </c>
      <c r="B12" s="33" t="n">
        <v>23</v>
      </c>
      <c r="C12" s="25"/>
      <c r="D12" s="25"/>
      <c r="E12" s="25"/>
      <c r="H12" s="28" t="s">
        <v>50</v>
      </c>
    </row>
    <row r="13" customFormat="false" ht="12.75" hidden="false" customHeight="false" outlineLevel="0" collapsed="false">
      <c r="A13" s="26" t="s">
        <v>51</v>
      </c>
      <c r="B13" s="34" t="str">
        <f aca="false">YEAR(B11)&amp;"/0023"</f>
        <v>2023/0023</v>
      </c>
      <c r="C13" s="25"/>
      <c r="D13" s="25"/>
      <c r="E13" s="25"/>
      <c r="H13" s="28" t="s">
        <v>52</v>
      </c>
    </row>
    <row r="14" customFormat="false" ht="12.75" hidden="false" customHeight="false" outlineLevel="0" collapsed="false">
      <c r="A14" s="8"/>
      <c r="B14" s="25"/>
      <c r="C14" s="25"/>
      <c r="D14" s="25"/>
      <c r="E14" s="25"/>
      <c r="F14" s="25"/>
      <c r="G14" s="25"/>
      <c r="H14" s="9"/>
    </row>
    <row r="15" customFormat="false" ht="20.25" hidden="false" customHeight="false" outlineLevel="0" collapsed="false">
      <c r="A15" s="35" t="s">
        <v>53</v>
      </c>
      <c r="B15" s="35"/>
      <c r="C15" s="35"/>
      <c r="D15" s="35"/>
      <c r="E15" s="35"/>
      <c r="F15" s="35"/>
      <c r="G15" s="35"/>
      <c r="H15" s="35"/>
      <c r="I15" s="36"/>
    </row>
    <row r="16" customFormat="false" ht="12.75" hidden="false" customHeight="false" outlineLevel="0" collapsed="false">
      <c r="A16" s="5" t="s">
        <v>11</v>
      </c>
      <c r="B16" s="5" t="s">
        <v>12</v>
      </c>
      <c r="C16" s="5" t="s">
        <v>13</v>
      </c>
      <c r="D16" s="5"/>
      <c r="E16" s="5" t="s">
        <v>14</v>
      </c>
      <c r="F16" s="5" t="s">
        <v>54</v>
      </c>
      <c r="G16" s="5" t="s">
        <v>55</v>
      </c>
      <c r="H16" s="5" t="s">
        <v>56</v>
      </c>
    </row>
    <row r="17" customFormat="false" ht="12.75" hidden="false" customHeight="false" outlineLevel="0" collapsed="false">
      <c r="A17" s="37"/>
      <c r="B17" s="7"/>
      <c r="C17" s="38" t="str">
        <f aca="false">IF(A17,VLOOKUP(A17,Articles!A$1:D$10,2),"")</f>
        <v/>
      </c>
      <c r="D17" s="39"/>
      <c r="E17" s="40" t="n">
        <f aca="false">IF(A17,VLOOKUP(A17,Articles!A$1:D$10,3),0)</f>
        <v>0</v>
      </c>
      <c r="F17" s="41" t="n">
        <f aca="false">B17*E17</f>
        <v>0</v>
      </c>
      <c r="G17" s="42" t="n">
        <f aca="false">IF(A17,VLOOKUP(A17,Articles!A$1:D$10,4),0)</f>
        <v>0</v>
      </c>
      <c r="H17" s="40" t="n">
        <f aca="false">IF(A17,F17*HLOOKUP(G17,Remises!B$1:D$2,2,0))</f>
        <v>0</v>
      </c>
    </row>
    <row r="18" customFormat="false" ht="12.75" hidden="false" customHeight="false" outlineLevel="0" collapsed="false">
      <c r="A18" s="43"/>
      <c r="B18" s="12"/>
      <c r="C18" s="38" t="str">
        <f aca="false">IF(A18,VLOOKUP(A18,Articles!A$1:D$10,2),"")</f>
        <v/>
      </c>
      <c r="D18" s="39"/>
      <c r="E18" s="40" t="n">
        <f aca="false">IF(A18,VLOOKUP(A18,Articles!A$1:D$10,3),0)</f>
        <v>0</v>
      </c>
      <c r="F18" s="44" t="n">
        <f aca="false">B18*E18</f>
        <v>0</v>
      </c>
      <c r="G18" s="42" t="n">
        <f aca="false">IF(A18,VLOOKUP(A18,Articles!A$1:D$10,4),0)</f>
        <v>0</v>
      </c>
      <c r="H18" s="40" t="n">
        <f aca="false">IF(A18,F18*HLOOKUP(G18,Remises!B$1:D$2,2,0))</f>
        <v>0</v>
      </c>
    </row>
    <row r="19" customFormat="false" ht="12.75" hidden="false" customHeight="false" outlineLevel="0" collapsed="false">
      <c r="A19" s="43"/>
      <c r="B19" s="12"/>
      <c r="C19" s="38" t="str">
        <f aca="false">IF(A19,VLOOKUP(A19,Articles!A$1:D$10,2),"")</f>
        <v/>
      </c>
      <c r="D19" s="39"/>
      <c r="E19" s="40" t="n">
        <f aca="false">IF(A19,VLOOKUP(A19,Articles!A$1:D$10,3),0)</f>
        <v>0</v>
      </c>
      <c r="F19" s="44" t="n">
        <f aca="false">B19*E19</f>
        <v>0</v>
      </c>
      <c r="G19" s="42" t="n">
        <f aca="false">IF(A19,VLOOKUP(A19,Articles!A$1:D$10,4),0)</f>
        <v>0</v>
      </c>
      <c r="H19" s="40" t="n">
        <f aca="false">IF(A19,F19*HLOOKUP(G19,Remises!B$1:D$2,2,0))</f>
        <v>0</v>
      </c>
    </row>
    <row r="20" customFormat="false" ht="12.75" hidden="false" customHeight="false" outlineLevel="0" collapsed="false">
      <c r="A20" s="43"/>
      <c r="B20" s="12"/>
      <c r="C20" s="38" t="str">
        <f aca="false">IF(A20,VLOOKUP(A20,Articles!A$1:D$10,2),"")</f>
        <v/>
      </c>
      <c r="D20" s="39"/>
      <c r="E20" s="40" t="n">
        <f aca="false">IF(A20,VLOOKUP(A20,Articles!A$1:D$10,3),0)</f>
        <v>0</v>
      </c>
      <c r="F20" s="44" t="n">
        <f aca="false">B20*E20</f>
        <v>0</v>
      </c>
      <c r="G20" s="42" t="n">
        <f aca="false">IF(A20,VLOOKUP(A20,Articles!A$1:D$10,4),0)</f>
        <v>0</v>
      </c>
      <c r="H20" s="40" t="n">
        <f aca="false">IF(A20,F20*HLOOKUP(G20,Remises!B$1:D$2,2,0))</f>
        <v>0</v>
      </c>
    </row>
    <row r="21" customFormat="false" ht="12.75" hidden="false" customHeight="false" outlineLevel="0" collapsed="false">
      <c r="A21" s="43"/>
      <c r="B21" s="12"/>
      <c r="C21" s="38" t="str">
        <f aca="false">IF(A21,VLOOKUP(A21,Articles!A$1:D$10,2),"")</f>
        <v/>
      </c>
      <c r="D21" s="39"/>
      <c r="E21" s="40" t="n">
        <f aca="false">IF(A21,VLOOKUP(A21,Articles!A$1:D$10,3),0)</f>
        <v>0</v>
      </c>
      <c r="F21" s="44" t="n">
        <f aca="false">B21*E21</f>
        <v>0</v>
      </c>
      <c r="G21" s="42" t="n">
        <f aca="false">IF(A21,VLOOKUP(A21,Articles!A$1:D$10,4),0)</f>
        <v>0</v>
      </c>
      <c r="H21" s="40" t="n">
        <f aca="false">IF(A21,F21*HLOOKUP(G21,Remises!B$1:D$2,2,0))</f>
        <v>0</v>
      </c>
    </row>
    <row r="22" customFormat="false" ht="12.75" hidden="false" customHeight="false" outlineLevel="0" collapsed="false">
      <c r="A22" s="43"/>
      <c r="B22" s="12"/>
      <c r="C22" s="38" t="str">
        <f aca="false">IF(A22,VLOOKUP(A22,Articles!A$1:D$10,2),"")</f>
        <v/>
      </c>
      <c r="D22" s="39"/>
      <c r="E22" s="40" t="n">
        <f aca="false">IF(A22,VLOOKUP(A22,Articles!A$1:D$10,3),0)</f>
        <v>0</v>
      </c>
      <c r="F22" s="44" t="n">
        <f aca="false">B22*E22</f>
        <v>0</v>
      </c>
      <c r="G22" s="42" t="n">
        <f aca="false">IF(A22,VLOOKUP(A22,Articles!A$1:D$10,4),0)</f>
        <v>0</v>
      </c>
      <c r="H22" s="40" t="n">
        <f aca="false">IF(A22,F22*HLOOKUP(G22,Remises!B$1:D$2,2,0))</f>
        <v>0</v>
      </c>
    </row>
    <row r="23" customFormat="false" ht="12.75" hidden="false" customHeight="false" outlineLevel="0" collapsed="false">
      <c r="A23" s="43"/>
      <c r="B23" s="12"/>
      <c r="C23" s="38" t="str">
        <f aca="false">IF(A23,VLOOKUP(A23,Articles!A$1:D$10,2),"")</f>
        <v/>
      </c>
      <c r="D23" s="45"/>
      <c r="E23" s="40" t="n">
        <f aca="false">IF(A23,VLOOKUP(A23,Articles!A$1:D$10,3),0)</f>
        <v>0</v>
      </c>
      <c r="F23" s="44" t="n">
        <f aca="false">B23*E23</f>
        <v>0</v>
      </c>
      <c r="G23" s="42" t="n">
        <f aca="false">IF(A23,VLOOKUP(A23,Articles!A$1:D$10,4),0)</f>
        <v>0</v>
      </c>
      <c r="H23" s="40" t="n">
        <f aca="false">IF(A23,F23*HLOOKUP(G23,Remises!B$1:D$2,2,0))</f>
        <v>0</v>
      </c>
    </row>
    <row r="24" customFormat="false" ht="12.75" hidden="false" customHeight="false" outlineLevel="0" collapsed="false">
      <c r="A24" s="43"/>
      <c r="B24" s="12"/>
      <c r="C24" s="38" t="str">
        <f aca="false">IF(A24,VLOOKUP(A24,Articles!A$1:D$10,2),"")</f>
        <v/>
      </c>
      <c r="D24" s="45"/>
      <c r="E24" s="40" t="n">
        <f aca="false">IF(A24,VLOOKUP(A24,Articles!A$1:D$10,3),0)</f>
        <v>0</v>
      </c>
      <c r="F24" s="44" t="n">
        <f aca="false">B24*E24</f>
        <v>0</v>
      </c>
      <c r="G24" s="42" t="n">
        <f aca="false">IF(A24,VLOOKUP(A24,Articles!A$1:D$10,4),0)</f>
        <v>0</v>
      </c>
      <c r="H24" s="40" t="n">
        <f aca="false">IF(A24,F24*HLOOKUP(G24,Remises!B$1:D$2,2,0))</f>
        <v>0</v>
      </c>
    </row>
    <row r="25" customFormat="false" ht="12.75" hidden="false" customHeight="false" outlineLevel="0" collapsed="false">
      <c r="A25" s="43"/>
      <c r="B25" s="12"/>
      <c r="C25" s="38" t="str">
        <f aca="false">IF(A25,VLOOKUP(A25,Articles!A$1:D$10,2),"")</f>
        <v/>
      </c>
      <c r="D25" s="45"/>
      <c r="E25" s="40" t="n">
        <f aca="false">IF(A25,VLOOKUP(A25,Articles!A$1:D$10,3),0)</f>
        <v>0</v>
      </c>
      <c r="F25" s="44" t="n">
        <f aca="false">B25*E25</f>
        <v>0</v>
      </c>
      <c r="G25" s="42" t="n">
        <f aca="false">IF(A25,VLOOKUP(A25,Articles!A$1:D$10,4),0)</f>
        <v>0</v>
      </c>
      <c r="H25" s="40" t="n">
        <f aca="false">IF(A25,F25*HLOOKUP(G25,Remises!B$1:D$2,2,0))</f>
        <v>0</v>
      </c>
    </row>
    <row r="26" customFormat="false" ht="12.75" hidden="false" customHeight="false" outlineLevel="0" collapsed="false">
      <c r="A26" s="43"/>
      <c r="B26" s="12"/>
      <c r="C26" s="38" t="str">
        <f aca="false">IF(A26,VLOOKUP(A26,Articles!A$1:D$10,2),"")</f>
        <v/>
      </c>
      <c r="D26" s="45"/>
      <c r="E26" s="40" t="n">
        <f aca="false">IF(A26,VLOOKUP(A26,Articles!A$1:D$10,3),0)</f>
        <v>0</v>
      </c>
      <c r="F26" s="44" t="n">
        <f aca="false">B26*E26</f>
        <v>0</v>
      </c>
      <c r="G26" s="42" t="n">
        <f aca="false">IF(A26,VLOOKUP(A26,Articles!A$1:D$10,4),0)</f>
        <v>0</v>
      </c>
      <c r="H26" s="40" t="n">
        <f aca="false">IF(A26,F26*HLOOKUP(G26,Remises!B$1:D$2,2,0))</f>
        <v>0</v>
      </c>
    </row>
    <row r="27" customFormat="false" ht="12.75" hidden="false" customHeight="false" outlineLevel="0" collapsed="false">
      <c r="A27" s="43"/>
      <c r="B27" s="12"/>
      <c r="C27" s="38" t="str">
        <f aca="false">IF(A27,VLOOKUP(A27,Articles!A$1:D$10,2),"")</f>
        <v/>
      </c>
      <c r="D27" s="45"/>
      <c r="E27" s="40" t="n">
        <f aca="false">IF(A27,VLOOKUP(A27,Articles!A$1:D$10,3),0)</f>
        <v>0</v>
      </c>
      <c r="F27" s="44" t="n">
        <f aca="false">B27*E27</f>
        <v>0</v>
      </c>
      <c r="G27" s="42" t="n">
        <f aca="false">IF(A27,VLOOKUP(A27,Articles!A$1:D$10,4),0)</f>
        <v>0</v>
      </c>
      <c r="H27" s="40" t="n">
        <f aca="false">IF(A27,F27*HLOOKUP(G27,Remises!B$1:D$2,2,0))</f>
        <v>0</v>
      </c>
    </row>
    <row r="28" customFormat="false" ht="12.75" hidden="false" customHeight="false" outlineLevel="0" collapsed="false">
      <c r="A28" s="43"/>
      <c r="B28" s="12"/>
      <c r="C28" s="38" t="str">
        <f aca="false">IF(A28,VLOOKUP(A28,Articles!A$1:D$10,2),"")</f>
        <v/>
      </c>
      <c r="D28" s="45"/>
      <c r="E28" s="40" t="n">
        <f aca="false">IF(A28,VLOOKUP(A28,Articles!A$1:D$10,3),0)</f>
        <v>0</v>
      </c>
      <c r="F28" s="44" t="n">
        <f aca="false">B28*E28</f>
        <v>0</v>
      </c>
      <c r="G28" s="42" t="n">
        <f aca="false">IF(A28,VLOOKUP(A28,Articles!A$1:D$10,4),0)</f>
        <v>0</v>
      </c>
      <c r="H28" s="40" t="n">
        <f aca="false">IF(A28,F28*HLOOKUP(G28,Remises!B$1:D$2,2,0))</f>
        <v>0</v>
      </c>
    </row>
    <row r="29" customFormat="false" ht="12" hidden="false" customHeight="true" outlineLevel="0" collapsed="false">
      <c r="A29" s="46"/>
      <c r="B29" s="47"/>
      <c r="C29" s="48" t="str">
        <f aca="false">IF(A29,VLOOKUP(A29,Articles!A$1:D$10,2),"")</f>
        <v/>
      </c>
      <c r="D29" s="49"/>
      <c r="E29" s="50" t="n">
        <f aca="false">IF(A29,VLOOKUP(A29,Articles!A$1:D$10,3),0)</f>
        <v>0</v>
      </c>
      <c r="F29" s="51" t="n">
        <f aca="false">B29*E29</f>
        <v>0</v>
      </c>
      <c r="G29" s="52" t="n">
        <f aca="false">IF(A29,VLOOKUP(A29,Articles!A$1:D$10,4),0)</f>
        <v>0</v>
      </c>
      <c r="H29" s="50" t="n">
        <f aca="false">IF(A29,F29*HLOOKUP(G29,Remises!B$1:D$2,2,0))</f>
        <v>0</v>
      </c>
    </row>
    <row r="30" customFormat="false" ht="12.75" hidden="false" customHeight="true" outlineLevel="0" collapsed="false">
      <c r="C30" s="53" t="s">
        <v>57</v>
      </c>
      <c r="F30" s="41" t="n">
        <f aca="false">SUM(F17:F29)</f>
        <v>0</v>
      </c>
      <c r="G30" s="54"/>
      <c r="H30" s="55"/>
    </row>
    <row r="31" customFormat="false" ht="12.75" hidden="false" customHeight="false" outlineLevel="0" collapsed="false">
      <c r="C31" s="53" t="s">
        <v>58</v>
      </c>
      <c r="F31" s="56" t="e">
        <f aca="false">F30*CHOOSE(B10,Articles!B3,Articles!C3,Articles!D3,Articles!E3,Articles!F3,Remises!G3)</f>
        <v>#VALUE!</v>
      </c>
      <c r="G31" s="57"/>
      <c r="H31" s="58"/>
    </row>
    <row r="32" customFormat="false" ht="12.75" hidden="false" customHeight="false" outlineLevel="0" collapsed="false">
      <c r="C32" s="53" t="s">
        <v>59</v>
      </c>
      <c r="F32" s="44" t="e">
        <f aca="false">F30-F31</f>
        <v>#VALUE!</v>
      </c>
      <c r="G32" s="57"/>
      <c r="H32" s="58"/>
    </row>
    <row r="33" customFormat="false" ht="12.75" hidden="false" customHeight="false" outlineLevel="0" collapsed="false">
      <c r="C33" s="59" t="s">
        <v>60</v>
      </c>
      <c r="F33" s="60"/>
      <c r="G33" s="60"/>
      <c r="H33" s="61" t="n">
        <f aca="false">SUM(H17:H29)</f>
        <v>0</v>
      </c>
      <c r="K33" s="62"/>
    </row>
    <row r="34" customFormat="false" ht="12.75" hidden="false" customHeight="true" outlineLevel="0" collapsed="false">
      <c r="C34" s="63" t="s">
        <v>61</v>
      </c>
      <c r="D34" s="64"/>
      <c r="E34" s="64"/>
      <c r="F34" s="64"/>
      <c r="G34" s="64"/>
      <c r="H34" s="65" t="e">
        <f aca="false">F32+H33</f>
        <v>#VALUE!</v>
      </c>
    </row>
    <row r="35" customFormat="false" ht="12.75" hidden="false" customHeight="true" outlineLevel="0" collapsed="false"/>
    <row r="36" customFormat="false" ht="12.75" hidden="false" customHeight="false" outlineLevel="0" collapsed="false">
      <c r="A36" s="66" t="e">
        <f aca="false">"Paiement à 30 jours fin de mois, par virement, au plus tard pour le : "&amp;TEXT(fin.mois(B11,1),"jj mmmm aa")</f>
        <v>#NAME?</v>
      </c>
    </row>
    <row r="37" customFormat="false" ht="14.65" hidden="false" customHeight="false" outlineLevel="0" collapsed="false">
      <c r="A37" s="66" t="e">
        <f aca="false">"Sincère et véritable pour un montant de "&amp;(INT(H34)&amp;" euros et "&amp;ROUND((H34-INT(H34))*100,0))&amp;" cents."</f>
        <v>#VALUE!</v>
      </c>
    </row>
  </sheetData>
  <mergeCells count="4">
    <mergeCell ref="A1:H1"/>
    <mergeCell ref="A3:E3"/>
    <mergeCell ref="A15:H15"/>
    <mergeCell ref="C16:D16"/>
  </mergeCells>
  <dataValidations count="1">
    <dataValidation allowBlank="true" operator="equal" showDropDown="false" showErrorMessage="false" showInputMessage="false" sqref="B5" type="list">
      <formula1>"945,946,947,948,949,950,951,952,953,954,955,956,957"</formula1>
      <formula2>0</formula2>
    </dataValidation>
  </dataValidations>
  <printOptions headings="false" gridLines="false" gridLinesSet="true" horizontalCentered="true" verticalCentered="false"/>
  <pageMargins left="0.590277777777778" right="0.590277777777778" top="1.00694444444444" bottom="1.06388888888889" header="0.590277777777778" footer="0.590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&amp;LFonctions RECHERCHEV...</oddHeader>
    <oddFooter>&amp;L&amp;F&amp;CPage &amp;P/&amp;N&amp;R© www.formettic.be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RowHeight="12.75"/>
  <cols>
    <col collapsed="false" hidden="false" max="2" min="2" style="0" width="17.5510204081633"/>
    <col collapsed="false" hidden="false" max="3" min="3" style="0" width="20.9795918367347"/>
  </cols>
  <sheetData>
    <row r="1" customFormat="false" ht="25.5" hidden="false" customHeight="false" outlineLevel="0" collapsed="false">
      <c r="A1" s="67" t="s">
        <v>62</v>
      </c>
      <c r="B1" s="67" t="s">
        <v>63</v>
      </c>
      <c r="C1" s="67" t="s">
        <v>64</v>
      </c>
      <c r="D1" s="67" t="s">
        <v>65</v>
      </c>
      <c r="E1" s="67" t="s">
        <v>66</v>
      </c>
      <c r="F1" s="67" t="s">
        <v>67</v>
      </c>
      <c r="G1" s="67" t="s">
        <v>68</v>
      </c>
    </row>
    <row r="2" customFormat="false" ht="12.75" hidden="false" customHeight="false" outlineLevel="0" collapsed="false">
      <c r="A2" s="68" t="n">
        <v>945</v>
      </c>
      <c r="B2" s="69" t="s">
        <v>69</v>
      </c>
      <c r="C2" s="69" t="s">
        <v>70</v>
      </c>
      <c r="D2" s="70" t="n">
        <v>28818</v>
      </c>
      <c r="E2" s="16" t="n">
        <v>6800</v>
      </c>
      <c r="F2" s="69" t="s">
        <v>71</v>
      </c>
      <c r="G2" s="16" t="n">
        <v>1</v>
      </c>
    </row>
    <row r="3" customFormat="false" ht="12.75" hidden="false" customHeight="false" outlineLevel="0" collapsed="false">
      <c r="A3" s="68" t="n">
        <v>946</v>
      </c>
      <c r="B3" s="69" t="s">
        <v>72</v>
      </c>
      <c r="C3" s="69" t="s">
        <v>73</v>
      </c>
      <c r="D3" s="70" t="n">
        <v>28563</v>
      </c>
      <c r="E3" s="16" t="n">
        <v>6800</v>
      </c>
      <c r="F3" s="69" t="s">
        <v>71</v>
      </c>
      <c r="G3" s="16" t="n">
        <v>1</v>
      </c>
    </row>
    <row r="4" customFormat="false" ht="12.75" hidden="false" customHeight="false" outlineLevel="0" collapsed="false">
      <c r="A4" s="68" t="n">
        <v>947</v>
      </c>
      <c r="B4" s="69" t="s">
        <v>74</v>
      </c>
      <c r="C4" s="69" t="s">
        <v>75</v>
      </c>
      <c r="D4" s="70" t="n">
        <v>28014</v>
      </c>
      <c r="E4" s="16" t="n">
        <v>6780</v>
      </c>
      <c r="F4" s="69" t="s">
        <v>76</v>
      </c>
      <c r="G4" s="16" t="n">
        <v>2</v>
      </c>
    </row>
    <row r="5" customFormat="false" ht="12.75" hidden="false" customHeight="false" outlineLevel="0" collapsed="false">
      <c r="A5" s="68" t="n">
        <v>948</v>
      </c>
      <c r="B5" s="69" t="s">
        <v>77</v>
      </c>
      <c r="C5" s="69" t="s">
        <v>78</v>
      </c>
      <c r="D5" s="70" t="n">
        <v>29535</v>
      </c>
      <c r="E5" s="16" t="n">
        <v>6800</v>
      </c>
      <c r="F5" s="69" t="s">
        <v>71</v>
      </c>
      <c r="G5" s="16" t="n">
        <v>1</v>
      </c>
    </row>
    <row r="6" customFormat="false" ht="12.75" hidden="false" customHeight="false" outlineLevel="0" collapsed="false">
      <c r="A6" s="68" t="n">
        <v>949</v>
      </c>
      <c r="B6" s="69" t="s">
        <v>79</v>
      </c>
      <c r="C6" s="69" t="s">
        <v>80</v>
      </c>
      <c r="D6" s="70" t="n">
        <v>29011</v>
      </c>
      <c r="E6" s="16" t="n">
        <v>6800</v>
      </c>
      <c r="F6" s="69" t="s">
        <v>71</v>
      </c>
      <c r="G6" s="16" t="n">
        <v>1</v>
      </c>
    </row>
    <row r="7" customFormat="false" ht="12.75" hidden="false" customHeight="false" outlineLevel="0" collapsed="false">
      <c r="A7" s="68" t="n">
        <v>950</v>
      </c>
      <c r="B7" s="69" t="s">
        <v>81</v>
      </c>
      <c r="C7" s="69" t="s">
        <v>82</v>
      </c>
      <c r="D7" s="70" t="n">
        <v>29201</v>
      </c>
      <c r="E7" s="16" t="n">
        <v>6700</v>
      </c>
      <c r="F7" s="69" t="s">
        <v>83</v>
      </c>
      <c r="G7" s="16" t="n">
        <v>5</v>
      </c>
    </row>
    <row r="8" customFormat="false" ht="12.75" hidden="false" customHeight="false" outlineLevel="0" collapsed="false">
      <c r="A8" s="68" t="n">
        <v>951</v>
      </c>
      <c r="B8" s="69" t="s">
        <v>84</v>
      </c>
      <c r="C8" s="69" t="s">
        <v>85</v>
      </c>
      <c r="D8" s="70" t="n">
        <v>27612</v>
      </c>
      <c r="E8" s="16" t="n">
        <v>6600</v>
      </c>
      <c r="F8" s="69" t="s">
        <v>86</v>
      </c>
      <c r="G8" s="16" t="n">
        <v>3</v>
      </c>
    </row>
    <row r="9" customFormat="false" ht="12.75" hidden="false" customHeight="false" outlineLevel="0" collapsed="false">
      <c r="A9" s="68" t="n">
        <v>952</v>
      </c>
      <c r="B9" s="69" t="s">
        <v>87</v>
      </c>
      <c r="C9" s="69" t="s">
        <v>88</v>
      </c>
      <c r="D9" s="70" t="n">
        <v>28347</v>
      </c>
      <c r="E9" s="16" t="n">
        <v>6780</v>
      </c>
      <c r="F9" s="69" t="s">
        <v>76</v>
      </c>
      <c r="G9" s="16" t="n">
        <v>4</v>
      </c>
    </row>
    <row r="10" customFormat="false" ht="14.65" hidden="false" customHeight="false" outlineLevel="0" collapsed="false">
      <c r="A10" s="68" t="n">
        <v>953</v>
      </c>
      <c r="B10" s="69" t="s">
        <v>89</v>
      </c>
      <c r="C10" s="69" t="s">
        <v>90</v>
      </c>
      <c r="D10" s="70" t="n">
        <v>28767</v>
      </c>
      <c r="E10" s="16" t="n">
        <v>6600</v>
      </c>
      <c r="F10" s="69" t="s">
        <v>86</v>
      </c>
      <c r="G10" s="16" t="n">
        <v>1</v>
      </c>
      <c r="H10" s="0" t="s">
        <v>91</v>
      </c>
    </row>
    <row r="11" customFormat="false" ht="14.65" hidden="false" customHeight="false" outlineLevel="0" collapsed="false">
      <c r="A11" s="68" t="n">
        <v>954</v>
      </c>
      <c r="B11" s="69" t="s">
        <v>92</v>
      </c>
      <c r="C11" s="69" t="s">
        <v>93</v>
      </c>
      <c r="D11" s="70" t="n">
        <v>27882</v>
      </c>
      <c r="E11" s="16" t="n">
        <v>6800</v>
      </c>
      <c r="F11" s="69" t="s">
        <v>71</v>
      </c>
      <c r="G11" s="16" t="n">
        <v>1</v>
      </c>
    </row>
    <row r="12" customFormat="false" ht="14.65" hidden="false" customHeight="false" outlineLevel="0" collapsed="false">
      <c r="A12" s="68" t="n">
        <v>955</v>
      </c>
      <c r="B12" s="69" t="s">
        <v>94</v>
      </c>
      <c r="C12" s="69" t="s">
        <v>95</v>
      </c>
      <c r="D12" s="70" t="n">
        <v>27882</v>
      </c>
      <c r="E12" s="16" t="n">
        <v>6800</v>
      </c>
      <c r="F12" s="69" t="s">
        <v>71</v>
      </c>
      <c r="G12" s="16" t="n">
        <v>1</v>
      </c>
    </row>
    <row r="13" customFormat="false" ht="14.65" hidden="false" customHeight="false" outlineLevel="0" collapsed="false">
      <c r="A13" s="68" t="n">
        <v>956</v>
      </c>
      <c r="B13" s="69" t="s">
        <v>96</v>
      </c>
      <c r="C13" s="69" t="s">
        <v>97</v>
      </c>
      <c r="D13" s="70" t="n">
        <v>28522</v>
      </c>
      <c r="E13" s="16" t="n">
        <v>6780</v>
      </c>
      <c r="F13" s="69" t="s">
        <v>76</v>
      </c>
      <c r="G13" s="16" t="n">
        <v>1</v>
      </c>
    </row>
    <row r="14" customFormat="false" ht="14.65" hidden="false" customHeight="false" outlineLevel="0" collapsed="false">
      <c r="A14" s="68" t="n">
        <v>957</v>
      </c>
      <c r="B14" s="69" t="s">
        <v>98</v>
      </c>
      <c r="C14" s="69" t="s">
        <v>99</v>
      </c>
      <c r="D14" s="70" t="n">
        <v>29008</v>
      </c>
      <c r="E14" s="16" t="n">
        <v>6600</v>
      </c>
      <c r="F14" s="69" t="s">
        <v>86</v>
      </c>
      <c r="G14" s="16" t="n">
        <v>6</v>
      </c>
    </row>
    <row r="15" customFormat="false" ht="12.75" hidden="false" customHeight="false" outlineLevel="0" collapsed="false">
      <c r="A15" s="0" t="n"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2" min="2" style="0" width="16.8367346938776"/>
  </cols>
  <sheetData>
    <row r="1" customFormat="false" ht="12.75" hidden="false" customHeight="false" outlineLevel="0" collapsed="false">
      <c r="A1" s="71" t="s">
        <v>11</v>
      </c>
      <c r="B1" s="71" t="s">
        <v>13</v>
      </c>
      <c r="C1" s="71" t="s">
        <v>16</v>
      </c>
      <c r="D1" s="71" t="s">
        <v>55</v>
      </c>
    </row>
    <row r="2" customFormat="false" ht="12.75" hidden="false" customHeight="false" outlineLevel="0" collapsed="false">
      <c r="A2" s="16" t="n">
        <v>100</v>
      </c>
      <c r="B2" s="17" t="s">
        <v>17</v>
      </c>
      <c r="C2" s="72" t="n">
        <v>800.4</v>
      </c>
      <c r="D2" s="16" t="n">
        <v>3</v>
      </c>
    </row>
    <row r="3" customFormat="false" ht="12.75" hidden="false" customHeight="false" outlineLevel="0" collapsed="false">
      <c r="A3" s="16" t="n">
        <v>101</v>
      </c>
      <c r="B3" s="17" t="s">
        <v>18</v>
      </c>
      <c r="C3" s="72" t="n">
        <v>1200.3</v>
      </c>
      <c r="D3" s="16" t="n">
        <v>3</v>
      </c>
    </row>
    <row r="4" customFormat="false" ht="12.75" hidden="false" customHeight="false" outlineLevel="0" collapsed="false">
      <c r="A4" s="16" t="n">
        <v>102</v>
      </c>
      <c r="B4" s="17" t="s">
        <v>19</v>
      </c>
      <c r="C4" s="72" t="n">
        <v>1040</v>
      </c>
      <c r="D4" s="16" t="n">
        <v>3</v>
      </c>
    </row>
    <row r="5" customFormat="false" ht="12.75" hidden="false" customHeight="false" outlineLevel="0" collapsed="false">
      <c r="A5" s="16" t="n">
        <v>103</v>
      </c>
      <c r="B5" s="17" t="s">
        <v>20</v>
      </c>
      <c r="C5" s="72" t="n">
        <v>500.8</v>
      </c>
      <c r="D5" s="16" t="n">
        <v>3</v>
      </c>
    </row>
    <row r="6" customFormat="false" ht="12.75" hidden="false" customHeight="false" outlineLevel="0" collapsed="false">
      <c r="A6" s="16" t="n">
        <v>104</v>
      </c>
      <c r="B6" s="17" t="s">
        <v>21</v>
      </c>
      <c r="C6" s="72" t="n">
        <v>600.7</v>
      </c>
      <c r="D6" s="16" t="n">
        <v>3</v>
      </c>
    </row>
    <row r="7" customFormat="false" ht="12.75" hidden="false" customHeight="false" outlineLevel="0" collapsed="false">
      <c r="A7" s="16" t="n">
        <v>105</v>
      </c>
      <c r="B7" s="17" t="s">
        <v>22</v>
      </c>
      <c r="C7" s="72" t="n">
        <v>800.9</v>
      </c>
      <c r="D7" s="16" t="n">
        <v>2</v>
      </c>
    </row>
    <row r="8" customFormat="false" ht="12.75" hidden="false" customHeight="false" outlineLevel="0" collapsed="false">
      <c r="A8" s="16" t="n">
        <v>106</v>
      </c>
      <c r="B8" s="17" t="s">
        <v>23</v>
      </c>
      <c r="C8" s="72" t="n">
        <v>8.2</v>
      </c>
      <c r="D8" s="16" t="n">
        <v>1</v>
      </c>
    </row>
    <row r="9" customFormat="false" ht="12.75" hidden="false" customHeight="false" outlineLevel="0" collapsed="false">
      <c r="A9" s="16" t="n">
        <v>107</v>
      </c>
      <c r="B9" s="17" t="s">
        <v>24</v>
      </c>
      <c r="C9" s="72" t="n">
        <v>400.3</v>
      </c>
      <c r="D9" s="16" t="n">
        <v>3</v>
      </c>
    </row>
    <row r="10" customFormat="false" ht="12.75" hidden="false" customHeight="false" outlineLevel="0" collapsed="false">
      <c r="A10" s="16" t="n">
        <v>108</v>
      </c>
      <c r="B10" s="17" t="s">
        <v>25</v>
      </c>
      <c r="C10" s="72" t="n">
        <v>150.9</v>
      </c>
      <c r="D10" s="16" t="n">
        <v>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RowHeight="12.75"/>
  <cols>
    <col collapsed="false" hidden="false" max="1" min="1" style="0" width="13.4081632653061"/>
    <col collapsed="false" hidden="false" max="2" min="2" style="0" width="12.2755102040816"/>
    <col collapsed="false" hidden="false" max="3" min="3" style="0" width="13.4081632653061"/>
    <col collapsed="false" hidden="false" max="4" min="4" style="0" width="11.5561224489796"/>
    <col collapsed="false" hidden="false" max="5" min="5" style="0" width="16.6938775510204"/>
    <col collapsed="false" hidden="false" max="6" min="6" style="0" width="18.9795918367347"/>
    <col collapsed="false" hidden="false" max="7" min="7" style="0" width="15.5510204081633"/>
    <col collapsed="false" hidden="false" max="1025" min="8" style="0" width="11.5561224489796"/>
  </cols>
  <sheetData>
    <row r="1" customFormat="false" ht="12.75" hidden="false" customHeight="false" outlineLevel="0" collapsed="false">
      <c r="A1" s="73" t="s">
        <v>100</v>
      </c>
      <c r="B1" s="74" t="s">
        <v>101</v>
      </c>
      <c r="C1" s="74" t="s">
        <v>102</v>
      </c>
      <c r="D1" s="74" t="s">
        <v>103</v>
      </c>
      <c r="E1" s="74" t="s">
        <v>104</v>
      </c>
      <c r="F1" s="74" t="s">
        <v>105</v>
      </c>
      <c r="G1" s="74" t="s">
        <v>106</v>
      </c>
    </row>
    <row r="2" customFormat="false" ht="12.75" hidden="false" customHeight="false" outlineLevel="0" collapsed="false">
      <c r="A2" s="73" t="s">
        <v>107</v>
      </c>
      <c r="B2" s="74" t="n">
        <v>1</v>
      </c>
      <c r="C2" s="74" t="n">
        <v>2</v>
      </c>
      <c r="D2" s="74" t="n">
        <v>3</v>
      </c>
      <c r="E2" s="74" t="n">
        <v>4</v>
      </c>
      <c r="F2" s="74" t="n">
        <v>5</v>
      </c>
      <c r="G2" s="74" t="n">
        <v>6</v>
      </c>
    </row>
    <row r="3" customFormat="false" ht="12.75" hidden="false" customHeight="false" outlineLevel="0" collapsed="false">
      <c r="A3" s="73" t="s">
        <v>108</v>
      </c>
      <c r="B3" s="75" t="n">
        <v>0.05</v>
      </c>
      <c r="C3" s="75" t="n">
        <v>0.075</v>
      </c>
      <c r="D3" s="75" t="n">
        <v>0.1</v>
      </c>
      <c r="E3" s="75" t="n">
        <v>0.125</v>
      </c>
      <c r="F3" s="75" t="n">
        <v>0.15</v>
      </c>
      <c r="G3" s="75" t="n">
        <v>0</v>
      </c>
    </row>
    <row r="4" customFormat="false" ht="12.75" hidden="false" customHeight="false" outlineLevel="0" collapsed="false">
      <c r="A4" s="0" t="s">
        <v>109</v>
      </c>
      <c r="G4" s="0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1.5561224489796"/>
  </cols>
  <sheetData>
    <row r="1" customFormat="false" ht="12.75" hidden="false" customHeight="false" outlineLevel="0" collapsed="false">
      <c r="A1" s="73" t="s">
        <v>110</v>
      </c>
      <c r="B1" s="74" t="n">
        <v>1</v>
      </c>
      <c r="C1" s="74" t="n">
        <v>2</v>
      </c>
      <c r="D1" s="74" t="n">
        <v>3</v>
      </c>
    </row>
    <row r="2" customFormat="false" ht="12.75" hidden="false" customHeight="false" outlineLevel="0" collapsed="false">
      <c r="A2" s="73" t="s">
        <v>111</v>
      </c>
      <c r="B2" s="75" t="n">
        <v>0.06</v>
      </c>
      <c r="C2" s="75" t="n">
        <v>0.1</v>
      </c>
      <c r="D2" s="75" t="n">
        <v>0.2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fr-BE</dc:language>
  <dcterms:modified xsi:type="dcterms:W3CDTF">2023-12-03T21:48:18Z</dcterms:modified>
  <cp:revision>8</cp:revision>
</cp:coreProperties>
</file>